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Edición Planeta\CN_10_13\"/>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7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F40" i="1"/>
  <c r="G40" i="1" s="1"/>
  <c r="H40" i="1"/>
  <c r="F39" i="1"/>
  <c r="G39" i="1" s="1"/>
  <c r="H39" i="1"/>
  <c r="F38" i="1"/>
  <c r="G38" i="1" s="1"/>
  <c r="H38" i="1"/>
  <c r="F37" i="1"/>
  <c r="G37" i="1" s="1"/>
  <c r="H37" i="1"/>
  <c r="F36" i="1"/>
  <c r="G36" i="1" s="1"/>
  <c r="H36" i="1"/>
  <c r="F35" i="1"/>
  <c r="G35" i="1" s="1"/>
  <c r="H35" i="1"/>
  <c r="F34" i="1"/>
  <c r="G34" i="1" s="1"/>
  <c r="H34" i="1"/>
  <c r="F33" i="1"/>
  <c r="G33" i="1" s="1"/>
  <c r="H33" i="1"/>
  <c r="F32" i="1"/>
  <c r="G32" i="1" s="1"/>
  <c r="H32" i="1"/>
  <c r="F31" i="1"/>
  <c r="G31" i="1" s="1"/>
  <c r="H31" i="1"/>
  <c r="F30" i="1"/>
  <c r="G30" i="1" s="1"/>
  <c r="H30" i="1"/>
  <c r="F29" i="1"/>
  <c r="G29" i="1" s="1"/>
  <c r="H29" i="1"/>
  <c r="F28" i="1"/>
  <c r="G28" i="1" s="1"/>
  <c r="H28" i="1"/>
  <c r="F27" i="1"/>
  <c r="G27" i="1" s="1"/>
  <c r="H27" i="1"/>
  <c r="F26" i="1"/>
  <c r="G26" i="1" s="1"/>
  <c r="H26" i="1"/>
  <c r="F25" i="1"/>
  <c r="G25" i="1" s="1"/>
  <c r="H25" i="1"/>
  <c r="H12"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H11" i="1" l="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H20" i="1" l="1"/>
  <c r="F20" i="1"/>
  <c r="G20" i="1" s="1"/>
  <c r="A21" i="1"/>
  <c r="F21" i="1" l="1"/>
  <c r="G21" i="1" s="1"/>
  <c r="H21" i="1"/>
  <c r="A22" i="1"/>
  <c r="F22" i="1" l="1"/>
  <c r="G22" i="1" s="1"/>
  <c r="H22" i="1"/>
  <c r="A23" i="1"/>
  <c r="F23" i="1" l="1"/>
  <c r="G23" i="1" s="1"/>
  <c r="H23" i="1"/>
  <c r="A24" i="1"/>
  <c r="F24" i="1" l="1"/>
  <c r="G24" i="1" s="1"/>
  <c r="H24" i="1"/>
  <c r="A25" i="1"/>
  <c r="A26" i="1" l="1"/>
  <c r="A27" i="1" l="1"/>
  <c r="A28" i="1" l="1"/>
  <c r="A29" i="1" l="1"/>
  <c r="A30" i="1" l="1"/>
  <c r="A31" i="1" l="1"/>
  <c r="A32" i="1" l="1"/>
  <c r="A33" i="1" l="1"/>
  <c r="A34" i="1" l="1"/>
  <c r="A35" i="1" l="1"/>
  <c r="A36" i="1" l="1"/>
  <c r="A37" i="1" l="1"/>
  <c r="A38" i="1" l="1"/>
  <c r="A39" i="1" l="1"/>
  <c r="A40" i="1" l="1"/>
  <c r="A41" i="1" l="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<sst xmlns="http://schemas.openxmlformats.org/spreadsheetml/2006/main" count="423" uniqueCount="202">
  <si>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</si>
  <si>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</si>
  <si>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</si>
  <si>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</si>
  <si>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</si>
  <si>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</si>
  <si>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</si>
  <si>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</si>
  <si>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</si>
  <si>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</si>
  <si>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</si>
  <si>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</si>
  <si>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</si>
  <si>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</si>
  <si>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</si>
  <si>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</si>
  <si>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</si>
  <si>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</si>
  <si>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</si>
  <si>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</si>
  <si>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</si>
  <si>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</si>
  <si>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</si>
  <si>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</si>
  <si>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</si>
  <si>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</si>
  <si>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</si>
  <si>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</si>
  <si>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</si>
  <si>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</si>
  <si>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</si>
  <si>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</si>
  <si>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</si>
  <si>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</si>
  <si>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</si>
  <si>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</si>
  <si>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</si>
  <si>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</si>
  <si>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</si>
  <si>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</si>
  <si>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</si>
  <si>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</si>
  <si>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</si>
  <si>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</si>
  <si>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</si>
  <si>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</si>
  <si>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</si>
  <si>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</si>
  <si>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</si>
  <si>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</si>
  <si>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</si>
  <si>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</si>
  <si>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</si>
  <si>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</si>
  <si>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</si>
  <si>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</si>
  <si>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</si>
  <si>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</si>
  <si>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</si>
  <si>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</si>
  <si>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</si>
  <si>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</si>
  <si>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</si>
  <si>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</si>
  <si>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</si>
  <si>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</si>
  <si>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</si>
  <si>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</si>
  <si>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</si>
  <si>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</si>
  <si>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</si>
  <si>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</si>
  <si>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</si>
  <si>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</si>
  <si>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</si>
  <si>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</si>
  <si>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</si>
  <si>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</si>
  <si>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</si>
  <si>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</si>
  <si>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</si>
  <si>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</si>
  <si>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</si>
  <si>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</si>
  <si>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</si>
  <si>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</si>
  <si>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</si>
  <si>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</si>
  <si>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</si>
  <si>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</si>
  <si>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</si>
  <si>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</si>
  <si>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</si>
  <si>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</si>
  <si>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</si>
  <si>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</si>
  <si>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</si>
  <si>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</si>
  <si>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</si>
  <si>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</si>
  <si>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</si>
  <si>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</si>
  <si>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</si>
  <si>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</si>
  <si>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</si>
  <si>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</si>
  <si>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</si>
  <si>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</si>
  <si>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</si>
  <si>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</si>
  <si>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</si>
  <si>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</si>
  <si>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</si>
  <si>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</si>
  <si>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</si>
  <si>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</si>
  <si>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</si>
  <si>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</si>
  <si>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</si>
  <si>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</si>
  <si>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</si>
  <si>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</si>
  <si>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</si>
  <si>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</si>
  <si>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</si>
  <si>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</si>
  <si>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</si>
  <si>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</si>
  <si>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</si>
  <si>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</si>
  <si>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</si>
  <si>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</si>
  <si>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</si>
  <si>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</si>
  <si>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</si>
  <si>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</si>
  <si>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</si>
  <si>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</si>
  <si>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</si>
  <si>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</si>
  <si>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</si>
  <si>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</si>
  <si>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</si>
  <si>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</si>
  <si>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</si>
  <si>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</si>
  <si>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</si>
  <si>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</si>
  <si>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</si>
  <si>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</si>
  <si>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</si>
  <si>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</si>
  <si>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</si>
  <si>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</si>
  <si>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</si>
  <si>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</si>
  <si>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</si>
  <si>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</si>
  <si>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</si>
  <si>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</si>
  <si>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</si>
  <si>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</si>
  <si>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</si>
  <si>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</si>
  <si>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</si>
  <si>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</si>
  <si>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</si>
  <si>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</si>
  <si>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</si>
  <si>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</si>
  <si>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</si>
  <si>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</si>
  <si>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</si>
  <si>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</si>
  <si>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</si>
  <si>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</si>
  <si>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</si>
  <si>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</si>
  <si>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</si>
  <si>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</si>
  <si>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</si>
  <si>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</si>
  <si>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</si>
  <si>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</si>
  <si>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</si>
  <si>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</si>
  <si>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</si>
  <si>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reacciones químicas</t>
  </si>
  <si>
    <t>Lyz Marcela Bernal Gómez</t>
  </si>
  <si>
    <t>Cuaderno de Estudio</t>
  </si>
  <si>
    <t>CN_10_13_CO</t>
  </si>
  <si>
    <t>Códigos Shutterstock 267940160 ; 129142451</t>
  </si>
  <si>
    <t>Ilustración</t>
  </si>
  <si>
    <t>Unificar fotografías  en una sola ilustración</t>
  </si>
  <si>
    <t xml:space="preserve">Ver descripición y observaciones </t>
  </si>
  <si>
    <t>La imagen se tomo de la enciclopedia hispánica 001AQU01.jpg/ http://hispanicasaber.planetasaber.com/encyclopedia/default.asp?idpack=9&amp;idpil=001AQU01&amp;ruta=Buscador</t>
  </si>
  <si>
    <t xml:space="preserve">Código shutterstock 105989798. Ver descripción y observaciones </t>
  </si>
  <si>
    <t>Incluir ecuación como se deja en imagen guía</t>
  </si>
  <si>
    <t xml:space="preserve">Código shutterstock 171095117. Ver descripción y observaciones </t>
  </si>
  <si>
    <t>Realizar ilustración igual a la imagen guía</t>
  </si>
  <si>
    <t>Se solicita realizar ilustración como se deja en imagen guía, por favor utilizar la balanza de shutterstock 165092693</t>
  </si>
  <si>
    <t>Cambiar idioma como se deja en imagen guía. Por favor comenzar con alta cada palabra. Eliminar lo que se encuentra en la circunferencia</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</si>
</sst>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150813</xdr:colOff>
      <xdr:row>9</xdr:row>
      <xdr:rowOff>119062</xdr:rowOff>
    </xdr:from>
    <xdr:to>
      <xdr:col>9</xdr:col>
      <xdr:colOff>2524125</xdr:colOff>
      <xdr:row>9</xdr:row>
      <xdr:rowOff>1484312</xdr:rowOff>
    </xdr:to>
    <xdr:pic>
      <xdr:nvPicPr>
        <xdr:cNvPr id="2" name="Imagen 1"/>
        <xdr:cNvPicPr/>
      </xdr:nvPicPr>
      <xdr:blipFill rotWithShape="1">
        <a:blip xmlns:r="http://schemas.openxmlformats.org/officeDocument/2006/relationships" r:embed="rId1"/>
        <a:srcRect l="41582" t="34715" r="27189" b="35702"/>
        <a:stretch/>
      </xdr:blipFill>
      <xdr:spPr bwMode="auto">
        <a:xfrm>
          <a:off x="13866813" y="2238375"/>
          <a:ext cx="2373312" cy="136525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9</xdr:col>
          <xdr:colOff>285750</xdr:colOff>
          <xdr:row>10</xdr:row>
          <xdr:rowOff>200025</xdr:rowOff>
        </xdr:from>
        <xdr:to>
          <xdr:col>9</xdr:col>
          <xdr:colOff>2476500</xdr:colOff>
          <xdr:row>10</xdr:row>
          <xdr:rowOff>1638300</xdr:rowOff>
        </xdr:to>
        <xdr:sp macro="" textlink="">
          <xdr:nvSpPr>
            <xdr:cNvPr id="2050" name="Object 2" hidden="1">
              <a:extLst>
                <a:ext uri="{63B3BB69-23CF-44E3-9099-C40C66FF867C}">
                  <a14:compatExt spid="_x0000_s205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161925</xdr:colOff>
      <xdr:row>11</xdr:row>
      <xdr:rowOff>9525</xdr:rowOff>
    </xdr:from>
    <xdr:to>
      <xdr:col>9</xdr:col>
      <xdr:colOff>2400300</xdr:colOff>
      <xdr:row>11</xdr:row>
      <xdr:rowOff>2105025</xdr:rowOff>
    </xdr:to>
    <xdr:pic>
      <xdr:nvPicPr>
        <xdr:cNvPr id="4" name="Imagen 3"/>
        <xdr:cNvPicPr/>
      </xdr:nvPicPr>
      <xdr:blipFill rotWithShape="1">
        <a:blip xmlns:r="http://schemas.openxmlformats.org/officeDocument/2006/relationships" r:embed="rId2"/>
        <a:srcRect l="28513" t="23546" r="31602" b="10042"/>
        <a:stretch/>
      </xdr:blipFill>
      <xdr:spPr bwMode="auto">
        <a:xfrm>
          <a:off x="13868400" y="5505450"/>
          <a:ext cx="2238375" cy="2095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171450</xdr:colOff>
      <xdr:row>12</xdr:row>
      <xdr:rowOff>38100</xdr:rowOff>
    </xdr:from>
    <xdr:to>
      <xdr:col>9</xdr:col>
      <xdr:colOff>2562225</xdr:colOff>
      <xdr:row>12</xdr:row>
      <xdr:rowOff>1581150</xdr:rowOff>
    </xdr:to>
    <xdr:pic>
      <xdr:nvPicPr>
        <xdr:cNvPr id="5" name="Imagen 4"/>
        <xdr:cNvPicPr/>
      </xdr:nvPicPr>
      <xdr:blipFill rotWithShape="1">
        <a:blip xmlns:r="http://schemas.openxmlformats.org/officeDocument/2006/relationships" r:embed="rId3"/>
        <a:srcRect l="28343" t="38036" r="29056" b="13061"/>
        <a:stretch/>
      </xdr:blipFill>
      <xdr:spPr bwMode="auto">
        <a:xfrm>
          <a:off x="13877925" y="7686675"/>
          <a:ext cx="2390775" cy="15430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257176</xdr:colOff>
      <xdr:row>14</xdr:row>
      <xdr:rowOff>190499</xdr:rowOff>
    </xdr:from>
    <xdr:to>
      <xdr:col>9</xdr:col>
      <xdr:colOff>2409826</xdr:colOff>
      <xdr:row>14</xdr:row>
      <xdr:rowOff>1028700</xdr:rowOff>
    </xdr:to>
    <xdr:pic>
      <xdr:nvPicPr>
        <xdr:cNvPr id="7" name="Imagen 6"/>
        <xdr:cNvPicPr/>
      </xdr:nvPicPr>
      <xdr:blipFill rotWithShape="1">
        <a:blip xmlns:r="http://schemas.openxmlformats.org/officeDocument/2006/relationships" r:embed="rId4"/>
        <a:srcRect l="28004" t="67619" r="45350" b="14872"/>
        <a:stretch/>
      </xdr:blipFill>
      <xdr:spPr bwMode="auto">
        <a:xfrm>
          <a:off x="13963651" y="11820524"/>
          <a:ext cx="2152650" cy="83820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95250</xdr:colOff>
      <xdr:row>17</xdr:row>
      <xdr:rowOff>152400</xdr:rowOff>
    </xdr:from>
    <xdr:to>
      <xdr:col>9</xdr:col>
      <xdr:colOff>3067050</xdr:colOff>
      <xdr:row>17</xdr:row>
      <xdr:rowOff>2252980</xdr:rowOff>
    </xdr:to>
    <xdr:pic>
      <xdr:nvPicPr>
        <xdr:cNvPr id="11" name="Imagen 10"/>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801725" y="15240000"/>
          <a:ext cx="2971800" cy="2100580"/>
        </a:xfrm>
        <a:prstGeom prst="rect">
          <a:avLst/>
        </a:prstGeom>
        <a:noFill/>
        <a:ln>
          <a:noFill/>
        </a:ln>
      </xdr:spPr>
    </xdr:pic>
    <xdr:clientData/>
  </xdr:twoCellAnchor>
  <xdr:twoCellAnchor editAs="oneCell">
    <xdr:from>
      <xdr:col>9</xdr:col>
      <xdr:colOff>152400</xdr:colOff>
      <xdr:row>18</xdr:row>
      <xdr:rowOff>114300</xdr:rowOff>
    </xdr:from>
    <xdr:to>
      <xdr:col>9</xdr:col>
      <xdr:colOff>2943225</xdr:colOff>
      <xdr:row>18</xdr:row>
      <xdr:rowOff>1152525</xdr:rowOff>
    </xdr:to>
    <xdr:pic>
      <xdr:nvPicPr>
        <xdr:cNvPr id="12" name="Imagen 11"/>
        <xdr:cNvPicPr/>
      </xdr:nvPicPr>
      <xdr:blipFill rotWithShape="1">
        <a:blip xmlns:r="http://schemas.openxmlformats.org/officeDocument/2006/relationships" r:embed="rId6"/>
        <a:srcRect l="25119" t="46790" r="25152" b="20306"/>
        <a:stretch/>
      </xdr:blipFill>
      <xdr:spPr bwMode="auto">
        <a:xfrm>
          <a:off x="13858875" y="17526000"/>
          <a:ext cx="2790825" cy="10382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47625</xdr:colOff>
      <xdr:row>20</xdr:row>
      <xdr:rowOff>161925</xdr:rowOff>
    </xdr:from>
    <xdr:to>
      <xdr:col>9</xdr:col>
      <xdr:colOff>2895600</xdr:colOff>
      <xdr:row>20</xdr:row>
      <xdr:rowOff>933450</xdr:rowOff>
    </xdr:to>
    <xdr:pic>
      <xdr:nvPicPr>
        <xdr:cNvPr id="14" name="Imagen 13"/>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3754100" y="19897725"/>
          <a:ext cx="2847975" cy="771525"/>
        </a:xfrm>
        <a:prstGeom prst="rect">
          <a:avLst/>
        </a:prstGeom>
        <a:noFill/>
        <a:ln>
          <a:noFill/>
        </a:ln>
      </xdr:spPr>
    </xdr:pic>
    <xdr:clientData/>
  </xdr:twoCellAnchor>
  <xdr:twoCellAnchor editAs="oneCell">
    <xdr:from>
      <xdr:col>9</xdr:col>
      <xdr:colOff>66675</xdr:colOff>
      <xdr:row>21</xdr:row>
      <xdr:rowOff>123825</xdr:rowOff>
    </xdr:from>
    <xdr:to>
      <xdr:col>9</xdr:col>
      <xdr:colOff>3000375</xdr:colOff>
      <xdr:row>21</xdr:row>
      <xdr:rowOff>2162175</xdr:rowOff>
    </xdr:to>
    <xdr:pic>
      <xdr:nvPicPr>
        <xdr:cNvPr id="15" name="Imagen 14"/>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773150" y="21116925"/>
          <a:ext cx="2933700" cy="2038350"/>
        </a:xfrm>
        <a:prstGeom prst="rect">
          <a:avLst/>
        </a:prstGeom>
        <a:noFill/>
        <a:ln>
          <a:noFill/>
        </a:ln>
      </xdr:spPr>
    </xdr:pic>
    <xdr:clientData/>
  </xdr:twoCellAnchor>
  <xdr:twoCellAnchor editAs="oneCell">
    <xdr:from>
      <xdr:col>9</xdr:col>
      <xdr:colOff>200024</xdr:colOff>
      <xdr:row>22</xdr:row>
      <xdr:rowOff>200025</xdr:rowOff>
    </xdr:from>
    <xdr:to>
      <xdr:col>9</xdr:col>
      <xdr:colOff>2876549</xdr:colOff>
      <xdr:row>22</xdr:row>
      <xdr:rowOff>933450</xdr:rowOff>
    </xdr:to>
    <xdr:pic>
      <xdr:nvPicPr>
        <xdr:cNvPr id="16" name="Imagen 15"/>
        <xdr:cNvPicPr/>
      </xdr:nvPicPr>
      <xdr:blipFill rotWithShape="1">
        <a:blip xmlns:r="http://schemas.openxmlformats.org/officeDocument/2006/relationships" r:embed="rId9"/>
        <a:srcRect l="46164" t="51318" r="24474" b="39928"/>
        <a:stretch/>
      </xdr:blipFill>
      <xdr:spPr bwMode="auto">
        <a:xfrm>
          <a:off x="13906499" y="23488650"/>
          <a:ext cx="2676525" cy="7334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23</xdr:row>
      <xdr:rowOff>66675</xdr:rowOff>
    </xdr:from>
    <xdr:to>
      <xdr:col>9</xdr:col>
      <xdr:colOff>3019425</xdr:colOff>
      <xdr:row>23</xdr:row>
      <xdr:rowOff>1895475</xdr:rowOff>
    </xdr:to>
    <xdr:pic>
      <xdr:nvPicPr>
        <xdr:cNvPr id="17" name="Imagen 16"/>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849350" y="24917400"/>
          <a:ext cx="2876550" cy="1828800"/>
        </a:xfrm>
        <a:prstGeom prst="rect">
          <a:avLst/>
        </a:prstGeom>
        <a:noFill/>
        <a:ln>
          <a:noFill/>
        </a:ln>
      </xdr:spPr>
    </xdr:pic>
    <xdr:clientData/>
  </xdr:twoCellAnchor>
  <xdr:twoCellAnchor editAs="oneCell">
    <xdr:from>
      <xdr:col>9</xdr:col>
      <xdr:colOff>190499</xdr:colOff>
      <xdr:row>16</xdr:row>
      <xdr:rowOff>238125</xdr:rowOff>
    </xdr:from>
    <xdr:to>
      <xdr:col>9</xdr:col>
      <xdr:colOff>2921000</xdr:colOff>
      <xdr:row>16</xdr:row>
      <xdr:rowOff>857250</xdr:rowOff>
    </xdr:to>
    <xdr:pic>
      <xdr:nvPicPr>
        <xdr:cNvPr id="19" name="Imagen 18"/>
        <xdr:cNvPicPr/>
      </xdr:nvPicPr>
      <xdr:blipFill rotWithShape="1">
        <a:blip xmlns:r="http://schemas.openxmlformats.org/officeDocument/2006/relationships" r:embed="rId11"/>
        <a:srcRect l="39037" t="28376" r="29565" b="53512"/>
        <a:stretch/>
      </xdr:blipFill>
      <xdr:spPr bwMode="auto">
        <a:xfrm>
          <a:off x="13890624" y="14176375"/>
          <a:ext cx="2730501" cy="6191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238125</xdr:colOff>
      <xdr:row>19</xdr:row>
      <xdr:rowOff>190500</xdr:rowOff>
    </xdr:from>
    <xdr:to>
      <xdr:col>9</xdr:col>
      <xdr:colOff>2638425</xdr:colOff>
      <xdr:row>19</xdr:row>
      <xdr:rowOff>847725</xdr:rowOff>
    </xdr:to>
    <xdr:pic>
      <xdr:nvPicPr>
        <xdr:cNvPr id="20" name="Imagen 19"/>
        <xdr:cNvPicPr/>
      </xdr:nvPicPr>
      <xdr:blipFill rotWithShape="1">
        <a:blip xmlns:r="http://schemas.openxmlformats.org/officeDocument/2006/relationships" r:embed="rId12"/>
        <a:srcRect l="38018" t="26866" r="19212" b="52304"/>
        <a:stretch/>
      </xdr:blipFill>
      <xdr:spPr bwMode="auto">
        <a:xfrm>
          <a:off x="13954125" y="18930938"/>
          <a:ext cx="2400300" cy="657225"/>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9</xdr:col>
          <xdr:colOff>114300</xdr:colOff>
          <xdr:row>15</xdr:row>
          <xdr:rowOff>190500</xdr:rowOff>
        </xdr:from>
        <xdr:to>
          <xdr:col>9</xdr:col>
          <xdr:colOff>3162300</xdr:colOff>
          <xdr:row>15</xdr:row>
          <xdr:rowOff>1095375</xdr:rowOff>
        </xdr:to>
        <xdr:sp macro="" textlink="">
          <xdr:nvSpPr>
            <xdr:cNvPr id="2054" name="Object 6" hidden="1">
              <a:extLst>
                <a:ext uri="{63B3BB69-23CF-44E3-9099-C40C66FF867C}">
                  <a14:compatExt spid="_x0000_s205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174625</xdr:colOff>
      <xdr:row>13</xdr:row>
      <xdr:rowOff>79374</xdr:rowOff>
    </xdr:from>
    <xdr:to>
      <xdr:col>9</xdr:col>
      <xdr:colOff>2936875</xdr:colOff>
      <xdr:row>13</xdr:row>
      <xdr:rowOff>2031999</xdr:rowOff>
    </xdr:to>
    <xdr:pic>
      <xdr:nvPicPr>
        <xdr:cNvPr id="21" name="Imagen 20"/>
        <xdr:cNvPicPr/>
      </xdr:nvPicPr>
      <xdr:blipFill rotWithShape="1">
        <a:blip xmlns:r="http://schemas.openxmlformats.org/officeDocument/2006/relationships" r:embed="rId13"/>
        <a:srcRect l="38696" t="27470" r="32111" b="39324"/>
        <a:stretch/>
      </xdr:blipFill>
      <xdr:spPr bwMode="auto">
        <a:xfrm>
          <a:off x="13874750" y="9445624"/>
          <a:ext cx="2762250" cy="1952625"/>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image" Target="../media/image2.png"/><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5" Type="http://schemas.openxmlformats.org/officeDocument/2006/relationships/image" Target="../media/image1.png"/><Relationship Id="rId4" Type="http://schemas.openxmlformats.org/officeDocument/2006/relationships/oleObject" Target="../embeddings/oleObject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topLeftCell="C1" zoomScale="60" zoomScaleNormal="60" zoomScalePageLayoutView="140" workbookViewId="0">
      <pane ySplit="9" topLeftCell="A10" activePane="bottomLeft" state="frozen"/>
      <selection pane="bottomLeft" activeCell="K14" sqref="K14"/>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43.87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7">
        <v>10</v>
      </c>
      <c r="D3" s="88"/>
      <c r="F3" s="80"/>
      <c r="G3" s="81"/>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7" t="s">
        <v>187</v>
      </c>
      <c r="D4" s="88"/>
      <c r="E4" s="5"/>
      <c r="F4" s="37" t="s">
        <v>55</v>
      </c>
      <c r="G4" s="61" t="s">
        <v>189</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188</v>
      </c>
      <c r="D5" s="90"/>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190</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119.25" customHeight="1" x14ac:dyDescent="0.25">
      <c r="A10" s="12" t="str">
        <f>IF(OR(B10&lt;&gt;"",J10&lt;&gt;""),"IMG01","")</f>
        <v>IMG01</v>
      </c>
      <c r="B10" s="62" t="s">
        <v>191</v>
      </c>
      <c r="C10" s="20" t="str">
        <f t="shared" ref="C10:C41" si="0">IF(OR(B10&lt;&gt;"",J10&lt;&gt;""),IF($G$4="Recurso",CONCATENATE($G$4," ",$G$5),$G$4),"")</f>
        <v>Cuaderno de Estudio</v>
      </c>
      <c r="D10" s="63" t="s">
        <v>192</v>
      </c>
      <c r="E10" s="63" t="s">
        <v>153</v>
      </c>
      <c r="F10" s="13" t="str">
        <f t="shared" ref="F10" si="1">IF(OR(B10&lt;&gt;"",J10&lt;&gt;""),CONCATENATE($C$7,"_",$A10,IF($G$4="Cuaderno de Estudio","_small",CONCATENATE(IF(I10="","","n"),IF(LEFT($G$5,1)="F",".jpg",".png")))),"")</f>
        <v>CN_10_13_CO_IMG01_small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CN_10_13_CO_IMG01_zoom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c r="K10" s="64" t="s">
        <v>193</v>
      </c>
      <c r="O10" s="2" t="str">
        <f>'Definición técnica de imagenes'!A12</f>
        <v>M12D</v>
      </c>
    </row>
    <row r="11" spans="1:16" s="11" customFormat="1" ht="145.5" customHeight="1" x14ac:dyDescent="0.25">
      <c r="A11" s="12" t="str">
        <f t="shared" ref="A11:A18" si="3">IF(OR(B11&lt;&gt;"",J11&lt;&gt;""),CONCATENATE(LEFT(A10,3),IF(MID(A10,4,2)+1&lt;10,CONCATENATE("0",MID(A10,4,2)+1))),"")</f>
        <v>IMG02</v>
      </c>
      <c r="B11" s="62" t="s">
        <v>194</v>
      </c>
      <c r="C11" s="20" t="str">
        <f t="shared" si="0"/>
        <v>Cuaderno de Estudio</v>
      </c>
      <c r="D11" s="63" t="s">
        <v>192</v>
      </c>
      <c r="E11" s="63" t="s">
        <v>153</v>
      </c>
      <c r="F11" s="13" t="str">
        <f t="shared" ref="F11:F74" si="4">IF(OR(B11&lt;&gt;"",J11&lt;&gt;""),CONCATENATE($C$7,"_",$A11,IF($G$4="Cuaderno de Estudio","_small",CONCATENATE(IF(I11="","","n"),IF(LEFT($G$5,1)="F",".jpg",".png")))),"")</f>
        <v>CN_10_13_CO_IMG02_small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CN_10_13_CO_IMG02_zoom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c r="K11" s="65" t="s">
        <v>199</v>
      </c>
      <c r="O11" s="2" t="str">
        <f>'Definición técnica de imagenes'!A13</f>
        <v>M101</v>
      </c>
    </row>
    <row r="12" spans="1:16" s="11" customFormat="1" ht="169.5" customHeight="1" x14ac:dyDescent="0.25">
      <c r="A12" s="12" t="str">
        <f t="shared" si="3"/>
        <v>IMG03</v>
      </c>
      <c r="B12" s="62" t="s">
        <v>194</v>
      </c>
      <c r="C12" s="20" t="str">
        <f t="shared" si="0"/>
        <v>Cuaderno de Estudio</v>
      </c>
      <c r="D12" s="63" t="s">
        <v>192</v>
      </c>
      <c r="E12" s="63" t="s">
        <v>153</v>
      </c>
      <c r="F12" s="13" t="str">
        <f t="shared" si="4"/>
        <v>CN_10_13_CO_IMG03_small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CN_10_13_CO_IMG03_zoom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c r="K12" s="64" t="s">
        <v>195</v>
      </c>
      <c r="O12" s="2" t="str">
        <f>'Definición técnica de imagenes'!A18</f>
        <v>Diaporama F1</v>
      </c>
    </row>
    <row r="13" spans="1:16" s="11" customFormat="1" ht="135" customHeight="1" x14ac:dyDescent="0.25">
      <c r="A13" s="12" t="str">
        <f t="shared" si="3"/>
        <v>IMG04</v>
      </c>
      <c r="B13" s="62" t="s">
        <v>196</v>
      </c>
      <c r="C13" s="20" t="str">
        <f t="shared" si="0"/>
        <v>Cuaderno de Estudio</v>
      </c>
      <c r="D13" s="63" t="s">
        <v>192</v>
      </c>
      <c r="E13" s="63" t="s">
        <v>153</v>
      </c>
      <c r="F13" s="13" t="str">
        <f t="shared" si="4"/>
        <v>CN_10_13_CO_IMG04_small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CN_10_13_CO_IMG04_zoom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c r="K13" s="64" t="s">
        <v>197</v>
      </c>
      <c r="O13" s="2" t="str">
        <f>'Definición técnica de imagenes'!A19</f>
        <v>F4</v>
      </c>
    </row>
    <row r="14" spans="1:16" s="11" customFormat="1" ht="178.5" customHeight="1" x14ac:dyDescent="0.25">
      <c r="A14" s="12" t="str">
        <f t="shared" si="3"/>
        <v>IMG05</v>
      </c>
      <c r="B14" s="62" t="s">
        <v>198</v>
      </c>
      <c r="C14" s="20" t="str">
        <f t="shared" si="0"/>
        <v>Cuaderno de Estudio</v>
      </c>
      <c r="D14" s="63" t="s">
        <v>192</v>
      </c>
      <c r="E14" s="63" t="s">
        <v>153</v>
      </c>
      <c r="F14" s="13" t="str">
        <f t="shared" si="4"/>
        <v>CN_10_13_CO_IMG05_small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CN_10_13_CO_IMG05_zoom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c r="K14" s="64" t="s">
        <v>201</v>
      </c>
      <c r="O14" s="2" t="str">
        <f>'Definición técnica de imagenes'!A22</f>
        <v>F6</v>
      </c>
    </row>
    <row r="15" spans="1:16" s="11" customFormat="1" ht="89.25" customHeight="1" x14ac:dyDescent="0.25">
      <c r="A15" s="12" t="str">
        <f t="shared" si="3"/>
        <v>IMG06</v>
      </c>
      <c r="B15" s="62" t="s">
        <v>194</v>
      </c>
      <c r="C15" s="20" t="str">
        <f t="shared" si="0"/>
        <v>Cuaderno de Estudio</v>
      </c>
      <c r="D15" s="63" t="s">
        <v>192</v>
      </c>
      <c r="E15" s="63" t="s">
        <v>153</v>
      </c>
      <c r="F15" s="13" t="str">
        <f t="shared" si="4"/>
        <v>CN_10_13_CO_IMG06_small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CN_10_13_CO_IMG06_zoom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c r="K15" s="66" t="s">
        <v>199</v>
      </c>
      <c r="O15" s="2" t="str">
        <f>'Definición técnica de imagenes'!A24</f>
        <v>F6B</v>
      </c>
    </row>
    <row r="16" spans="1:16" s="11" customFormat="1" ht="92.25" customHeight="1" x14ac:dyDescent="0.3">
      <c r="A16" s="12" t="str">
        <f t="shared" si="3"/>
        <v>IMG07</v>
      </c>
      <c r="B16" s="62" t="s">
        <v>194</v>
      </c>
      <c r="C16" s="20" t="str">
        <f t="shared" si="0"/>
        <v>Cuaderno de Estudio</v>
      </c>
      <c r="D16" s="63" t="s">
        <v>192</v>
      </c>
      <c r="E16" s="63" t="s">
        <v>153</v>
      </c>
      <c r="F16" s="13" t="str">
        <f t="shared" si="4"/>
        <v>CN_10_13_CO_IMG07_small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CN_10_13_CO_IMG07_zoom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c r="K16" s="68" t="s">
        <v>199</v>
      </c>
      <c r="O16" s="2" t="str">
        <f>'Definición técnica de imagenes'!A25</f>
        <v>F7</v>
      </c>
    </row>
    <row r="17" spans="1:15" s="11" customFormat="1" ht="90.75" customHeight="1" x14ac:dyDescent="0.3">
      <c r="A17" s="12" t="str">
        <f t="shared" si="3"/>
        <v>IMG08</v>
      </c>
      <c r="B17" s="62" t="s">
        <v>194</v>
      </c>
      <c r="C17" s="20" t="str">
        <f t="shared" si="0"/>
        <v>Cuaderno de Estudio</v>
      </c>
      <c r="D17" s="63" t="s">
        <v>192</v>
      </c>
      <c r="E17" s="63" t="s">
        <v>153</v>
      </c>
      <c r="F17" s="13" t="str">
        <f t="shared" si="4"/>
        <v>CN_10_13_CO_IMG08_small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CN_10_13_CO_IMG08_zoom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c r="K17" s="68" t="s">
        <v>199</v>
      </c>
      <c r="O17" s="2" t="str">
        <f>'Definición técnica de imagenes'!A27</f>
        <v>F7B</v>
      </c>
    </row>
    <row r="18" spans="1:15" s="11" customFormat="1" ht="183" customHeight="1" x14ac:dyDescent="0.25">
      <c r="A18" s="12" t="str">
        <f t="shared" si="3"/>
        <v>IMG09</v>
      </c>
      <c r="B18" s="62" t="s">
        <v>194</v>
      </c>
      <c r="C18" s="20" t="str">
        <f t="shared" si="0"/>
        <v>Cuaderno de Estudio</v>
      </c>
      <c r="D18" s="63" t="s">
        <v>192</v>
      </c>
      <c r="E18" s="63" t="s">
        <v>153</v>
      </c>
      <c r="F18" s="13" t="str">
        <f t="shared" si="4"/>
        <v>CN_10_13_CO_IMG09_small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CN_10_13_CO_IMG09_zoom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c r="K18" s="66" t="s">
        <v>200</v>
      </c>
      <c r="O18" s="2" t="str">
        <f>'Definición técnica de imagenes'!A30</f>
        <v>F8</v>
      </c>
    </row>
    <row r="19" spans="1:15" s="11" customFormat="1" ht="105.75" customHeight="1" x14ac:dyDescent="0.3">
      <c r="A19" s="12" t="str">
        <f t="shared" ref="A19:A50" si="6">IF(OR(B19&lt;&gt;"",J19&lt;&gt;""),CONCATENATE(LEFT(A18,3),IF(MID(A18,4,2)+1&lt;10,CONCATENATE("0",MID(A18,4,2)+1),MID(A18,4,2)+1)),"")</f>
        <v>IMG10</v>
      </c>
      <c r="B19" s="62" t="s">
        <v>194</v>
      </c>
      <c r="C19" s="20" t="str">
        <f t="shared" si="0"/>
        <v>Cuaderno de Estudio</v>
      </c>
      <c r="D19" s="63" t="s">
        <v>192</v>
      </c>
      <c r="E19" s="63" t="s">
        <v>153</v>
      </c>
      <c r="F19" s="13" t="str">
        <f t="shared" si="4"/>
        <v>CN_10_13_CO_IMG10_small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CN_10_13_CO_IMG10_zoom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c r="K19" s="68" t="s">
        <v>199</v>
      </c>
      <c r="O19" s="2" t="str">
        <f>'Definición técnica de imagenes'!A31</f>
        <v>F10</v>
      </c>
    </row>
    <row r="20" spans="1:15" s="11" customFormat="1" ht="77.25" customHeight="1" x14ac:dyDescent="0.3">
      <c r="A20" s="12" t="str">
        <f t="shared" si="6"/>
        <v>IMG11</v>
      </c>
      <c r="B20" s="62" t="s">
        <v>194</v>
      </c>
      <c r="C20" s="20" t="str">
        <f t="shared" si="0"/>
        <v>Cuaderno de Estudio</v>
      </c>
      <c r="D20" s="63" t="s">
        <v>192</v>
      </c>
      <c r="E20" s="63" t="s">
        <v>153</v>
      </c>
      <c r="F20" s="13" t="str">
        <f t="shared" si="4"/>
        <v>CN_10_13_CO_IMG11_small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CN_10_13_CO_IMG11_zoom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c r="K20" s="68" t="s">
        <v>199</v>
      </c>
      <c r="O20" s="2" t="str">
        <f>'Definición técnica de imagenes'!A32</f>
        <v>F10B</v>
      </c>
    </row>
    <row r="21" spans="1:15" s="11" customFormat="1" ht="99" customHeight="1" x14ac:dyDescent="0.25">
      <c r="A21" s="12" t="str">
        <f t="shared" si="6"/>
        <v>IMG12</v>
      </c>
      <c r="B21" s="62" t="s">
        <v>194</v>
      </c>
      <c r="C21" s="20" t="str">
        <f t="shared" si="0"/>
        <v>Cuaderno de Estudio</v>
      </c>
      <c r="D21" s="63" t="s">
        <v>192</v>
      </c>
      <c r="E21" s="63" t="s">
        <v>153</v>
      </c>
      <c r="F21" s="13" t="str">
        <f t="shared" si="4"/>
        <v>CN_10_13_CO_IMG12_small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CN_10_13_CO_IMG12_zoom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c r="K21" s="66" t="s">
        <v>199</v>
      </c>
      <c r="O21" s="2" t="str">
        <f>'Definición técnica de imagenes'!A33</f>
        <v>F11</v>
      </c>
    </row>
    <row r="22" spans="1:15" s="11" customFormat="1" ht="180.75" customHeight="1" x14ac:dyDescent="0.25">
      <c r="A22" s="12" t="str">
        <f t="shared" si="6"/>
        <v>IMG13</v>
      </c>
      <c r="B22" s="62" t="s">
        <v>194</v>
      </c>
      <c r="C22" s="20" t="str">
        <f t="shared" si="0"/>
        <v>Cuaderno de Estudio</v>
      </c>
      <c r="D22" s="63" t="s">
        <v>192</v>
      </c>
      <c r="E22" s="63" t="s">
        <v>153</v>
      </c>
      <c r="F22" s="13" t="str">
        <f t="shared" si="4"/>
        <v>CN_10_13_CO_IMG13_small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CN_10_13_CO_IMG13_zoom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c r="K22" s="69" t="s">
        <v>199</v>
      </c>
      <c r="O22" s="2" t="str">
        <f>'Definición técnica de imagenes'!A34</f>
        <v>F12</v>
      </c>
    </row>
    <row r="23" spans="1:15" s="11" customFormat="1" ht="123" customHeight="1" x14ac:dyDescent="0.25">
      <c r="A23" s="12" t="str">
        <f t="shared" si="6"/>
        <v>IMG14</v>
      </c>
      <c r="B23" s="62" t="s">
        <v>194</v>
      </c>
      <c r="C23" s="20" t="str">
        <f t="shared" si="0"/>
        <v>Cuaderno de Estudio</v>
      </c>
      <c r="D23" s="63" t="s">
        <v>192</v>
      </c>
      <c r="E23" s="63" t="s">
        <v>153</v>
      </c>
      <c r="F23" s="13" t="str">
        <f t="shared" si="4"/>
        <v>CN_10_13_CO_IMG14_small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CN_10_13_CO_IMG14_zoom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4"/>
      <c r="K23" s="64" t="s">
        <v>199</v>
      </c>
      <c r="O23" s="2" t="str">
        <f>'Definición técnica de imagenes'!A35</f>
        <v>F13</v>
      </c>
    </row>
    <row r="24" spans="1:15" s="11" customFormat="1" ht="170.25" customHeight="1" x14ac:dyDescent="0.25">
      <c r="A24" s="12" t="str">
        <f t="shared" si="6"/>
        <v>IMG15</v>
      </c>
      <c r="B24" s="62" t="s">
        <v>194</v>
      </c>
      <c r="C24" s="20" t="str">
        <f t="shared" si="0"/>
        <v>Cuaderno de Estudio</v>
      </c>
      <c r="D24" s="63" t="s">
        <v>192</v>
      </c>
      <c r="E24" s="63" t="s">
        <v>153</v>
      </c>
      <c r="F24" s="13" t="str">
        <f t="shared" si="4"/>
        <v>CN_10_13_CO_IMG15_small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CN_10_13_CO_IMG15_zoom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c r="K24" s="65" t="s">
        <v>199</v>
      </c>
      <c r="O24" s="2" t="str">
        <f>'Definición técnica de imagenes'!A37</f>
        <v>F13B</v>
      </c>
    </row>
    <row r="25" spans="1:15" s="11" customFormat="1" x14ac:dyDescent="0.25">
      <c r="A25" s="12" t="str">
        <f t="shared" si="6"/>
        <v/>
      </c>
      <c r="B25" s="62"/>
      <c r="C25" s="20" t="str">
        <f t="shared" si="0"/>
        <v/>
      </c>
      <c r="D25" s="63"/>
      <c r="E25" s="63"/>
      <c r="F25" s="13" t="str">
        <f t="shared" si="4"/>
        <v/>
      </c>
      <c r="G25" s="13" t="str">
        <f ca="1">IF($F25&lt;&gt;"",IF($G$4="Recurso",VLOOKUP($E25,OFFSET('Definición técnica de imagenes'!$A$1,MATCH($G$5,'Definición técnica de imagenes'!$A$1:$A$104,0)-1,1,COUNTIF('Definición técnica de imagenes'!$A$3:$A$102,$G$5),5),5,FALSE),'Definición técnica de imagenes'!$F$16),"")</f>
        <v/>
      </c>
      <c r="H25" s="13" t="str">
        <f t="shared" ca="1" si="5"/>
        <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
      </c>
      <c r="J25" s="63"/>
      <c r="K25" s="64"/>
    </row>
    <row r="26" spans="1:15" s="11" customFormat="1" x14ac:dyDescent="0.25">
      <c r="A26" s="12" t="str">
        <f t="shared" si="6"/>
        <v/>
      </c>
      <c r="B26" s="62"/>
      <c r="C26" s="20" t="str">
        <f t="shared" si="0"/>
        <v/>
      </c>
      <c r="D26" s="63"/>
      <c r="E26" s="63"/>
      <c r="F26" s="13" t="str">
        <f t="shared" si="4"/>
        <v/>
      </c>
      <c r="G26" s="13" t="str">
        <f ca="1">IF($F26&lt;&gt;"",IF($G$4="Recurso",VLOOKUP($E26,OFFSET('Definición técnica de imagenes'!$A$1,MATCH($G$5,'Definición técnica de imagenes'!$A$1:$A$104,0)-1,1,COUNTIF('Definición técnica de imagenes'!$A$3:$A$102,$G$5),5),5,FALSE),'Definición técnica de imagenes'!$F$16),"")</f>
        <v/>
      </c>
      <c r="H26" s="13" t="str">
        <f t="shared" ca="1" si="5"/>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x14ac:dyDescent="0.25">
      <c r="A27" s="12" t="str">
        <f t="shared" si="6"/>
        <v/>
      </c>
      <c r="B27" s="62"/>
      <c r="C27" s="20" t="str">
        <f t="shared" si="0"/>
        <v/>
      </c>
      <c r="D27" s="63"/>
      <c r="E27" s="63"/>
      <c r="F27" s="13" t="str">
        <f t="shared" si="4"/>
        <v/>
      </c>
      <c r="G27" s="13" t="str">
        <f ca="1">IF($F27&lt;&gt;"",IF($G$4="Recurso",VLOOKUP($E27,OFFSET('Definición técnica de imagenes'!$A$1,MATCH($G$5,'Definición técnica de imagenes'!$A$1:$A$104,0)-1,1,COUNTIF('Definición técnica de imagenes'!$A$3:$A$102,$G$5),5),5,FALSE),'Definición técnica de imagenes'!$F$16),"")</f>
        <v/>
      </c>
      <c r="H27" s="13" t="str">
        <f t="shared" ca="1" si="5"/>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x14ac:dyDescent="0.25">
      <c r="A28" s="12" t="str">
        <f t="shared" si="6"/>
        <v/>
      </c>
      <c r="B28" s="62"/>
      <c r="C28" s="20" t="str">
        <f t="shared" si="0"/>
        <v/>
      </c>
      <c r="D28" s="63"/>
      <c r="E28" s="63"/>
      <c r="F28" s="13" t="str">
        <f t="shared" si="4"/>
        <v/>
      </c>
      <c r="G28" s="13" t="str">
        <f ca="1">IF($F28&lt;&gt;"",IF($G$4="Recurso",VLOOKUP($E28,OFFSET('Definición técnica de imagenes'!$A$1,MATCH($G$5,'Definición técnica de imagenes'!$A$1:$A$104,0)-1,1,COUNTIF('Definición técnica de imagenes'!$A$3:$A$102,$G$5),5),5,FALSE),'Definición técnica de imagenes'!$F$16),"")</f>
        <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6"/>
        <v/>
      </c>
      <c r="B29" s="62"/>
      <c r="C29" s="20" t="str">
        <f t="shared" si="0"/>
        <v/>
      </c>
      <c r="D29" s="63"/>
      <c r="E29" s="63"/>
      <c r="F29" s="13" t="str">
        <f t="shared" si="4"/>
        <v/>
      </c>
      <c r="G29" s="13" t="str">
        <f ca="1">IF($F29&lt;&gt;"",IF($G$4="Recurso",VLOOKUP($E29,OFFSET('Definición técnica de imagenes'!$A$1,MATCH($G$5,'Definición técnica de imagenes'!$A$1:$A$104,0)-1,1,COUNTIF('Definición técnica de imagenes'!$A$3:$A$102,$G$5),5),5,FALSE),'Definición técnica de imagenes'!$F$16),"")</f>
        <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6"/>
        <v/>
      </c>
      <c r="B30" s="62"/>
      <c r="C30" s="20" t="str">
        <f t="shared" si="0"/>
        <v/>
      </c>
      <c r="D30" s="63"/>
      <c r="E30" s="63"/>
      <c r="F30" s="13" t="str">
        <f t="shared" si="4"/>
        <v/>
      </c>
      <c r="G30" s="13" t="str">
        <f ca="1">IF($F30&lt;&gt;"",IF($G$4="Recurso",VLOOKUP($E30,OFFSET('Definición técnica de imagenes'!$A$1,MATCH($G$5,'Definición técnica de imagenes'!$A$1:$A$104,0)-1,1,COUNTIF('Definición técnica de imagenes'!$A$3:$A$102,$G$5),5),5,FALSE),'Definición técnica de imagenes'!$F$16),"")</f>
        <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70"/>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50" r:id="rId4">
          <objectPr defaultSize="0" autoPict="0" r:id="rId5">
            <anchor moveWithCells="1" sizeWithCells="1">
              <from>
                <xdr:col>9</xdr:col>
                <xdr:colOff>285750</xdr:colOff>
                <xdr:row>10</xdr:row>
                <xdr:rowOff>200025</xdr:rowOff>
              </from>
              <to>
                <xdr:col>9</xdr:col>
                <xdr:colOff>2476500</xdr:colOff>
                <xdr:row>10</xdr:row>
                <xdr:rowOff>1638300</xdr:rowOff>
              </to>
            </anchor>
          </objectPr>
        </oleObject>
      </mc:Choice>
      <mc:Fallback>
        <oleObject progId="PBrush" shapeId="2050" r:id="rId4"/>
      </mc:Fallback>
    </mc:AlternateContent>
    <mc:AlternateContent xmlns:mc="http://schemas.openxmlformats.org/markup-compatibility/2006">
      <mc:Choice Requires="x14">
        <oleObject progId="PBrush" shapeId="2054" r:id="rId6">
          <objectPr defaultSize="0" autoPict="0" r:id="rId7">
            <anchor moveWithCells="1" sizeWithCells="1">
              <from>
                <xdr:col>9</xdr:col>
                <xdr:colOff>114300</xdr:colOff>
                <xdr:row>15</xdr:row>
                <xdr:rowOff>190500</xdr:rowOff>
              </from>
              <to>
                <xdr:col>9</xdr:col>
                <xdr:colOff>3162300</xdr:colOff>
                <xdr:row>15</xdr:row>
                <xdr:rowOff>1095375</xdr:rowOff>
              </to>
            </anchor>
          </objectPr>
        </oleObject>
      </mc:Choice>
      <mc:Fallback>
        <oleObject progId="PBrush" shapeId="2054" r:id="rId6"/>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2015-11-20T04:57:59Z</dcterms:modified>
</cp:coreProperties>
</file>